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aaa PRACOVNÍ\Cheb\AA Obnova\2025 U Mostecké brány II SV+Výl\TD\"/>
    </mc:Choice>
  </mc:AlternateContent>
  <bookViews>
    <workbookView xWindow="0" yWindow="0" windowWidth="24000" windowHeight="9630" tabRatio="500"/>
  </bookViews>
  <sheets>
    <sheet name="Rozpocet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1" l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G23" i="1"/>
  <c r="G22" i="1"/>
  <c r="G21" i="1"/>
  <c r="D24" i="1"/>
  <c r="I30" i="1" l="1"/>
  <c r="I31" i="1"/>
  <c r="I29" i="1"/>
  <c r="G33" i="1"/>
  <c r="I27" i="1" l="1"/>
  <c r="I28" i="1"/>
  <c r="I26" i="1"/>
  <c r="I38" i="1"/>
  <c r="I36" i="1"/>
  <c r="I37" i="1"/>
  <c r="I45" i="1" l="1"/>
  <c r="I41" i="1"/>
  <c r="D34" i="1" l="1"/>
  <c r="D35" i="1"/>
  <c r="I46" i="1"/>
  <c r="G45" i="1" l="1"/>
  <c r="G15" i="1" l="1"/>
  <c r="G16" i="1"/>
  <c r="G17" i="1"/>
  <c r="G18" i="1"/>
  <c r="G19" i="1"/>
  <c r="G14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G20" i="1"/>
  <c r="G12" i="1"/>
  <c r="G10" i="1"/>
  <c r="G9" i="1"/>
  <c r="G11" i="1"/>
  <c r="G13" i="1"/>
  <c r="I25" i="1" l="1"/>
  <c r="I44" i="1" l="1"/>
  <c r="I39" i="1"/>
  <c r="G32" i="1"/>
  <c r="H48" i="1"/>
  <c r="G34" i="1"/>
  <c r="G8" i="1"/>
  <c r="G35" i="1" l="1"/>
  <c r="I47" i="1"/>
  <c r="G24" i="1"/>
  <c r="G40" i="1" l="1"/>
  <c r="F42" i="1" s="1"/>
  <c r="G48" i="1" l="1"/>
  <c r="F43" i="1"/>
  <c r="I43" i="1" s="1"/>
  <c r="I42" i="1" l="1"/>
  <c r="I48" i="1" l="1"/>
  <c r="D51" i="1" s="1"/>
  <c r="D52" i="1" l="1"/>
  <c r="D53" i="1" s="1"/>
</calcChain>
</file>

<file path=xl/sharedStrings.xml><?xml version="1.0" encoding="utf-8"?>
<sst xmlns="http://schemas.openxmlformats.org/spreadsheetml/2006/main" count="98" uniqueCount="62">
  <si>
    <t>č.</t>
  </si>
  <si>
    <t>Položka</t>
  </si>
  <si>
    <t>Počet</t>
  </si>
  <si>
    <t>MJ</t>
  </si>
  <si>
    <t>Kč/MJ</t>
  </si>
  <si>
    <t>osvětlovací soustava</t>
  </si>
  <si>
    <t>řídící systém</t>
  </si>
  <si>
    <t>ks</t>
  </si>
  <si>
    <t>Popl. za recykl. svítidla</t>
  </si>
  <si>
    <t>Demont. sv. vč.eko.likv.</t>
  </si>
  <si>
    <t>kmpl</t>
  </si>
  <si>
    <t>m</t>
  </si>
  <si>
    <t>Plošina</t>
  </si>
  <si>
    <t>hod</t>
  </si>
  <si>
    <t>Proj. Dok. skutečného provedení</t>
  </si>
  <si>
    <t>Aktualizace pasportu</t>
  </si>
  <si>
    <t>bez DPH</t>
  </si>
  <si>
    <t>DPH (21%)</t>
  </si>
  <si>
    <t>s DPH</t>
  </si>
  <si>
    <t>Výdaje v Kč bez DPH</t>
  </si>
  <si>
    <t>Způsobilé</t>
  </si>
  <si>
    <t>Nezpůsobilé</t>
  </si>
  <si>
    <t>Ost.konstr.materiál  vč. Montáže</t>
  </si>
  <si>
    <t>Revize</t>
  </si>
  <si>
    <t>mezisoučet:</t>
  </si>
  <si>
    <t>Celkový rozpočet akce včetně publicity</t>
  </si>
  <si>
    <t>Billboard - publicita (A4)</t>
  </si>
  <si>
    <t>Kabel CYKY 5x1,5mm2 vč.montáže</t>
  </si>
  <si>
    <t>Zařízení staveniště a dopravní značení (4,48% z ceny práce)</t>
  </si>
  <si>
    <t xml:space="preserve">Provozní vlivy (3,5% z ceny práce) </t>
  </si>
  <si>
    <t>Montáž nástavců</t>
  </si>
  <si>
    <t>Mont. sv. vč. výměny kabelu a zapoj.</t>
  </si>
  <si>
    <t>Soupis prací, dodávek a služeb k akci:</t>
  </si>
  <si>
    <t>příloha č.3</t>
  </si>
  <si>
    <t>Dopravní náklady (doprava materiálu, přesun hmot)</t>
  </si>
  <si>
    <t>Výložník ocelový 1m</t>
  </si>
  <si>
    <t>Výložník ocelový 2m</t>
  </si>
  <si>
    <t>Demontáž výložníků</t>
  </si>
  <si>
    <t>Montáž výložníků</t>
  </si>
  <si>
    <t>Kabel CYKY 3x1,5mm2 vč.montáže</t>
  </si>
  <si>
    <t>Výložník na beton. stožár 0,5m</t>
  </si>
  <si>
    <t>Výložník na beton. stožár 1m</t>
  </si>
  <si>
    <t>Výložník na beton. stožár 1,5m</t>
  </si>
  <si>
    <t>2025 U Mostecké brány II SV+Výl</t>
  </si>
  <si>
    <t>Nástavec 1m na ocelový silniční stožár</t>
  </si>
  <si>
    <t>Výložník ocelový 2,5m</t>
  </si>
  <si>
    <t xml:space="preserve">Svítidlo LED - konfigurace 1 </t>
  </si>
  <si>
    <t xml:space="preserve">Svítidlo LED - konfigurace 2 </t>
  </si>
  <si>
    <t xml:space="preserve">Svítidlo LED - konfigurace 3 </t>
  </si>
  <si>
    <t xml:space="preserve">Svítidlo LED - konfigurace 4 </t>
  </si>
  <si>
    <t xml:space="preserve">Svítidlo LED - konfigurace 5 </t>
  </si>
  <si>
    <t xml:space="preserve">Svítidlo LED - konfigurace 6 </t>
  </si>
  <si>
    <t xml:space="preserve">Svítidlo LED - konfigurace 7 </t>
  </si>
  <si>
    <t xml:space="preserve">Svítidlo LED - konfigurace 8 </t>
  </si>
  <si>
    <t xml:space="preserve">Svítidlo LED - konfigurace 9 </t>
  </si>
  <si>
    <t>Svítidlo LED - konfigurace 10</t>
  </si>
  <si>
    <t>Svítidlo LED - konfigurace 11</t>
  </si>
  <si>
    <t>Svítidlo LED - konfigurace 12</t>
  </si>
  <si>
    <t>Svítidlo LED - konfigurace 13</t>
  </si>
  <si>
    <t>Svítidlo LED - konfigurace 14</t>
  </si>
  <si>
    <t>Svítidlo LED - konfigurace 15</t>
  </si>
  <si>
    <t>Svítidlo LED - konfigurace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</si>
</sst>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D9D9D9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212121"/>
      <name val="Open Sans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32">
    <xf numFmtId="0" fontId="0" fillId="0" borderId="0" xfId="0"/>
    <xf numFmtId="0" fontId="2" fillId="0" borderId="0" xfId="0" applyFont="1"/>
    <xf numFmtId="0" fontId="4" fillId="3" borderId="1" xfId="0" applyFont="1" applyFill="1" applyBorder="1" applyAlignment="1">
      <alignment vertical="center" wrapText="1"/>
    </xf>
    <xf numFmtId="0" fontId="0" fillId="0" borderId="1" xfId="0" applyBorder="1"/>
    <xf numFmtId="4" fontId="0" fillId="0" borderId="1" xfId="0" applyNumberFormat="1" applyBorder="1"/>
    <xf numFmtId="0" fontId="2" fillId="0" borderId="0" xfId="0" applyFont="1" applyBorder="1"/>
    <xf numFmtId="0" fontId="0" fillId="0" borderId="0" xfId="0" applyBorder="1"/>
    <xf numFmtId="0" fontId="4" fillId="0" borderId="1" xfId="0" applyFont="1" applyBorder="1"/>
    <xf numFmtId="4" fontId="4" fillId="0" borderId="1" xfId="0" applyNumberFormat="1" applyFont="1" applyBorder="1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" xfId="0" applyFill="1" applyBorder="1"/>
    <xf numFmtId="4" fontId="0" fillId="0" borderId="1" xfId="0" applyNumberFormat="1" applyFill="1" applyBorder="1"/>
    <xf numFmtId="3" fontId="0" fillId="0" borderId="0" xfId="0" applyNumberFormat="1"/>
    <xf numFmtId="0" fontId="4" fillId="0" borderId="2" xfId="0" applyFont="1" applyBorder="1"/>
    <xf numFmtId="4" fontId="4" fillId="0" borderId="0" xfId="0" applyNumberFormat="1" applyFont="1" applyBorder="1"/>
    <xf numFmtId="4" fontId="0" fillId="0" borderId="1" xfId="0" applyNumberFormat="1" applyFont="1" applyBorder="1"/>
    <xf numFmtId="0" fontId="0" fillId="0" borderId="0" xfId="0" applyFill="1" applyBorder="1"/>
    <xf numFmtId="4" fontId="0" fillId="0" borderId="0" xfId="0" applyNumberFormat="1" applyFill="1" applyBorder="1"/>
    <xf numFmtId="4" fontId="0" fillId="0" borderId="0" xfId="0" applyNumberFormat="1" applyBorder="1"/>
    <xf numFmtId="0" fontId="4" fillId="0" borderId="0" xfId="0" applyFont="1" applyFill="1" applyBorder="1" applyAlignment="1">
      <alignment horizontal="right"/>
    </xf>
    <xf numFmtId="0" fontId="0" fillId="0" borderId="0" xfId="0" applyFill="1"/>
    <xf numFmtId="0" fontId="5" fillId="0" borderId="0" xfId="0" applyFont="1"/>
    <xf numFmtId="0" fontId="6" fillId="0" borderId="0" xfId="0" applyFont="1"/>
    <xf numFmtId="0" fontId="7" fillId="0" borderId="1" xfId="0" applyFont="1" applyFill="1" applyBorder="1"/>
    <xf numFmtId="0" fontId="7" fillId="0" borderId="1" xfId="0" applyFont="1" applyBorder="1"/>
    <xf numFmtId="0" fontId="0" fillId="0" borderId="1" xfId="0" applyBorder="1" applyAlignment="1">
      <alignment wrapText="1"/>
    </xf>
    <xf numFmtId="4" fontId="0" fillId="4" borderId="1" xfId="0" applyNumberFormat="1" applyFill="1" applyBorder="1" applyProtection="1">
      <protection locked="0"/>
    </xf>
    <xf numFmtId="4" fontId="0" fillId="0" borderId="1" xfId="0" applyNumberFormat="1" applyFill="1" applyBorder="1" applyProtection="1"/>
    <xf numFmtId="0" fontId="3" fillId="4" borderId="0" xfId="0" applyFont="1" applyFill="1"/>
    <xf numFmtId="0" fontId="4" fillId="0" borderId="0" xfId="0" applyFont="1"/>
    <xf numFmtId="0" fontId="4" fillId="3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topLeftCell="A2" zoomScale="115" zoomScaleNormal="115" workbookViewId="0">
      <selection activeCell="C15" sqref="C15"/>
    </sheetView>
  </sheetViews>
  <sheetFormatPr defaultRowHeight="15"/>
  <cols>
    <col min="1" max="1" width="5.42578125" style="1" customWidth="1"/>
    <col min="2" max="2" width="3.42578125" customWidth="1"/>
    <col min="3" max="3" width="59.85546875" customWidth="1"/>
    <col min="4" max="4" width="12.42578125" bestFit="1" customWidth="1"/>
    <col min="5" max="5" width="9.85546875" customWidth="1"/>
    <col min="6" max="6" width="12.5703125" bestFit="1" customWidth="1"/>
    <col min="7" max="8" width="12.42578125" bestFit="1" customWidth="1"/>
    <col min="9" max="9" width="12.42578125" customWidth="1"/>
    <col min="10" max="10" width="11.28515625" bestFit="1" customWidth="1"/>
    <col min="11" max="12" width="8.7109375" customWidth="1"/>
    <col min="13" max="13" width="14.28515625" bestFit="1" customWidth="1"/>
    <col min="14" max="1025" width="8.7109375" customWidth="1"/>
  </cols>
  <sheetData>
    <row r="1" spans="2:13" ht="7.5" customHeight="1"/>
    <row r="2" spans="2:13">
      <c r="C2" t="s">
        <v>32</v>
      </c>
      <c r="I2" s="30" t="s">
        <v>33</v>
      </c>
    </row>
    <row r="3" spans="2:13" ht="18.75">
      <c r="C3" s="29" t="s">
        <v>43</v>
      </c>
    </row>
    <row r="4" spans="2:13" ht="5.25" customHeight="1"/>
    <row r="5" spans="2:13" ht="15" customHeight="1">
      <c r="B5" s="31" t="s">
        <v>0</v>
      </c>
      <c r="C5" s="31" t="s">
        <v>1</v>
      </c>
      <c r="D5" s="31" t="s">
        <v>2</v>
      </c>
      <c r="E5" s="31" t="s">
        <v>3</v>
      </c>
      <c r="F5" s="31" t="s">
        <v>19</v>
      </c>
      <c r="G5" s="31"/>
      <c r="H5" s="31"/>
      <c r="I5" s="31"/>
    </row>
    <row r="6" spans="2:13" ht="15" customHeight="1">
      <c r="B6" s="31"/>
      <c r="C6" s="31"/>
      <c r="D6" s="31"/>
      <c r="E6" s="31"/>
      <c r="F6" s="31" t="s">
        <v>4</v>
      </c>
      <c r="G6" s="31" t="s">
        <v>20</v>
      </c>
      <c r="H6" s="31"/>
      <c r="I6" s="31" t="s">
        <v>21</v>
      </c>
    </row>
    <row r="7" spans="2:13" ht="30">
      <c r="B7" s="31"/>
      <c r="C7" s="31"/>
      <c r="D7" s="31"/>
      <c r="E7" s="31"/>
      <c r="F7" s="31"/>
      <c r="G7" s="2" t="s">
        <v>5</v>
      </c>
      <c r="H7" s="2" t="s">
        <v>6</v>
      </c>
      <c r="I7" s="31"/>
    </row>
    <row r="8" spans="2:13">
      <c r="B8" s="11">
        <v>1</v>
      </c>
      <c r="C8" s="3" t="s">
        <v>46</v>
      </c>
      <c r="D8" s="3">
        <v>4</v>
      </c>
      <c r="E8" s="3" t="s">
        <v>7</v>
      </c>
      <c r="F8" s="27">
        <v>10534</v>
      </c>
      <c r="G8" s="4">
        <f t="shared" ref="G8:G24" si="0">D8*F8</f>
        <v>42136</v>
      </c>
      <c r="H8" s="4"/>
      <c r="I8" s="4"/>
      <c r="K8" s="10"/>
      <c r="M8" s="22"/>
    </row>
    <row r="9" spans="2:13">
      <c r="B9" s="11">
        <f>B8+1</f>
        <v>2</v>
      </c>
      <c r="C9" s="3" t="s">
        <v>47</v>
      </c>
      <c r="D9" s="3">
        <v>7</v>
      </c>
      <c r="E9" s="3" t="s">
        <v>7</v>
      </c>
      <c r="F9" s="27">
        <v>9869</v>
      </c>
      <c r="G9" s="4">
        <f t="shared" si="0"/>
        <v>69083</v>
      </c>
      <c r="H9" s="4"/>
      <c r="I9" s="4"/>
      <c r="K9" s="10"/>
    </row>
    <row r="10" spans="2:13">
      <c r="B10" s="11">
        <f t="shared" ref="B10:B47" si="1">B9+1</f>
        <v>3</v>
      </c>
      <c r="C10" s="3" t="s">
        <v>48</v>
      </c>
      <c r="D10" s="3">
        <v>5</v>
      </c>
      <c r="E10" s="3" t="s">
        <v>7</v>
      </c>
      <c r="F10" s="27">
        <v>10534</v>
      </c>
      <c r="G10" s="4">
        <f t="shared" si="0"/>
        <v>52670</v>
      </c>
      <c r="H10" s="4"/>
      <c r="I10" s="4"/>
      <c r="K10" s="10"/>
      <c r="M10" s="23"/>
    </row>
    <row r="11" spans="2:13">
      <c r="B11" s="11">
        <f t="shared" si="1"/>
        <v>4</v>
      </c>
      <c r="C11" s="3" t="s">
        <v>49</v>
      </c>
      <c r="D11" s="3">
        <v>4</v>
      </c>
      <c r="E11" s="3" t="s">
        <v>7</v>
      </c>
      <c r="F11" s="27">
        <v>9869</v>
      </c>
      <c r="G11" s="4">
        <f t="shared" si="0"/>
        <v>39476</v>
      </c>
      <c r="H11" s="4"/>
      <c r="I11" s="4"/>
      <c r="K11" s="10"/>
    </row>
    <row r="12" spans="2:13">
      <c r="B12" s="11">
        <f t="shared" si="1"/>
        <v>5</v>
      </c>
      <c r="C12" s="3" t="s">
        <v>50</v>
      </c>
      <c r="D12" s="3">
        <v>14</v>
      </c>
      <c r="E12" s="3" t="s">
        <v>7</v>
      </c>
      <c r="F12" s="27">
        <v>9869</v>
      </c>
      <c r="G12" s="4">
        <f t="shared" si="0"/>
        <v>138166</v>
      </c>
      <c r="H12" s="4"/>
      <c r="I12" s="4"/>
      <c r="K12" s="10"/>
    </row>
    <row r="13" spans="2:13">
      <c r="B13" s="11">
        <f t="shared" si="1"/>
        <v>6</v>
      </c>
      <c r="C13" s="3" t="s">
        <v>51</v>
      </c>
      <c r="D13" s="3">
        <v>12</v>
      </c>
      <c r="E13" s="3" t="s">
        <v>7</v>
      </c>
      <c r="F13" s="27">
        <v>9045</v>
      </c>
      <c r="G13" s="4">
        <f t="shared" si="0"/>
        <v>108540</v>
      </c>
      <c r="H13" s="4"/>
      <c r="I13" s="4"/>
      <c r="K13" s="10"/>
    </row>
    <row r="14" spans="2:13">
      <c r="B14" s="11">
        <f t="shared" si="1"/>
        <v>7</v>
      </c>
      <c r="C14" s="3" t="s">
        <v>52</v>
      </c>
      <c r="D14" s="3">
        <v>3</v>
      </c>
      <c r="E14" s="3" t="s">
        <v>7</v>
      </c>
      <c r="F14" s="27">
        <v>9869</v>
      </c>
      <c r="G14" s="4">
        <f t="shared" si="0"/>
        <v>29607</v>
      </c>
      <c r="H14" s="4"/>
      <c r="I14" s="4"/>
      <c r="K14" s="10"/>
    </row>
    <row r="15" spans="2:13">
      <c r="B15" s="11">
        <f t="shared" si="1"/>
        <v>8</v>
      </c>
      <c r="C15" s="3" t="s">
        <v>53</v>
      </c>
      <c r="D15" s="3">
        <v>14</v>
      </c>
      <c r="E15" s="3" t="s">
        <v>7</v>
      </c>
      <c r="F15" s="27">
        <v>8556</v>
      </c>
      <c r="G15" s="4">
        <f t="shared" si="0"/>
        <v>119784</v>
      </c>
      <c r="H15" s="4"/>
      <c r="I15" s="4"/>
      <c r="K15" s="10"/>
    </row>
    <row r="16" spans="2:13">
      <c r="B16" s="11">
        <f t="shared" si="1"/>
        <v>9</v>
      </c>
      <c r="C16" s="3" t="s">
        <v>54</v>
      </c>
      <c r="D16" s="3">
        <v>4</v>
      </c>
      <c r="E16" s="3" t="s">
        <v>7</v>
      </c>
      <c r="F16" s="27">
        <v>8556</v>
      </c>
      <c r="G16" s="4">
        <f t="shared" si="0"/>
        <v>34224</v>
      </c>
      <c r="H16" s="4"/>
      <c r="I16" s="4"/>
      <c r="K16" s="10"/>
    </row>
    <row r="17" spans="1:11">
      <c r="B17" s="11">
        <f t="shared" si="1"/>
        <v>10</v>
      </c>
      <c r="C17" s="3" t="s">
        <v>55</v>
      </c>
      <c r="D17" s="3">
        <v>5</v>
      </c>
      <c r="E17" s="3" t="s">
        <v>7</v>
      </c>
      <c r="F17" s="27">
        <v>9045</v>
      </c>
      <c r="G17" s="4">
        <f t="shared" si="0"/>
        <v>45225</v>
      </c>
      <c r="H17" s="4"/>
      <c r="I17" s="4"/>
      <c r="K17" s="10"/>
    </row>
    <row r="18" spans="1:11">
      <c r="B18" s="11">
        <f t="shared" si="1"/>
        <v>11</v>
      </c>
      <c r="C18" s="3" t="s">
        <v>56</v>
      </c>
      <c r="D18" s="3">
        <v>9</v>
      </c>
      <c r="E18" s="3" t="s">
        <v>7</v>
      </c>
      <c r="F18" s="27">
        <v>8556</v>
      </c>
      <c r="G18" s="4">
        <f t="shared" si="0"/>
        <v>77004</v>
      </c>
      <c r="H18" s="4"/>
      <c r="I18" s="4"/>
      <c r="K18" s="10"/>
    </row>
    <row r="19" spans="1:11">
      <c r="B19" s="11">
        <f t="shared" si="1"/>
        <v>12</v>
      </c>
      <c r="C19" s="3" t="s">
        <v>57</v>
      </c>
      <c r="D19" s="3">
        <v>16</v>
      </c>
      <c r="E19" s="3" t="s">
        <v>7</v>
      </c>
      <c r="F19" s="27">
        <v>8556</v>
      </c>
      <c r="G19" s="4">
        <f t="shared" si="0"/>
        <v>136896</v>
      </c>
      <c r="H19" s="4"/>
      <c r="I19" s="4"/>
      <c r="K19" s="10"/>
    </row>
    <row r="20" spans="1:11">
      <c r="B20" s="11">
        <f t="shared" si="1"/>
        <v>13</v>
      </c>
      <c r="C20" s="3" t="s">
        <v>58</v>
      </c>
      <c r="D20" s="3">
        <v>3</v>
      </c>
      <c r="E20" s="3" t="s">
        <v>7</v>
      </c>
      <c r="F20" s="27">
        <v>9869</v>
      </c>
      <c r="G20" s="4">
        <f t="shared" si="0"/>
        <v>29607</v>
      </c>
      <c r="H20" s="4"/>
      <c r="I20" s="4"/>
      <c r="K20" s="10"/>
    </row>
    <row r="21" spans="1:11">
      <c r="B21" s="11">
        <f t="shared" si="1"/>
        <v>14</v>
      </c>
      <c r="C21" s="3" t="s">
        <v>59</v>
      </c>
      <c r="D21" s="3">
        <v>10</v>
      </c>
      <c r="E21" s="3" t="s">
        <v>7</v>
      </c>
      <c r="F21" s="27">
        <v>8556</v>
      </c>
      <c r="G21" s="4">
        <f t="shared" si="0"/>
        <v>85560</v>
      </c>
      <c r="H21" s="4"/>
      <c r="I21" s="4"/>
      <c r="K21" s="10"/>
    </row>
    <row r="22" spans="1:11">
      <c r="B22" s="11">
        <f t="shared" si="1"/>
        <v>15</v>
      </c>
      <c r="C22" s="3" t="s">
        <v>60</v>
      </c>
      <c r="D22" s="3">
        <v>12</v>
      </c>
      <c r="E22" s="3" t="s">
        <v>7</v>
      </c>
      <c r="F22" s="27">
        <v>8556</v>
      </c>
      <c r="G22" s="4">
        <f t="shared" si="0"/>
        <v>102672</v>
      </c>
      <c r="H22" s="4"/>
      <c r="I22" s="4"/>
      <c r="K22" s="10"/>
    </row>
    <row r="23" spans="1:11">
      <c r="B23" s="11">
        <f t="shared" si="1"/>
        <v>16</v>
      </c>
      <c r="C23" s="3" t="s">
        <v>61</v>
      </c>
      <c r="D23" s="3">
        <v>13</v>
      </c>
      <c r="E23" s="3" t="s">
        <v>7</v>
      </c>
      <c r="F23" s="27">
        <v>8556</v>
      </c>
      <c r="G23" s="4">
        <f t="shared" si="0"/>
        <v>111228</v>
      </c>
      <c r="H23" s="4"/>
      <c r="I23" s="4"/>
      <c r="K23" s="10"/>
    </row>
    <row r="24" spans="1:11">
      <c r="B24" s="11">
        <f t="shared" si="1"/>
        <v>17</v>
      </c>
      <c r="C24" s="3" t="s">
        <v>8</v>
      </c>
      <c r="D24" s="3">
        <f>+SUM(D8:D23)</f>
        <v>135</v>
      </c>
      <c r="E24" s="3" t="s">
        <v>7</v>
      </c>
      <c r="F24" s="27">
        <v>9.5</v>
      </c>
      <c r="G24" s="4">
        <f t="shared" si="0"/>
        <v>1282.5</v>
      </c>
      <c r="H24" s="4"/>
      <c r="I24" s="4"/>
    </row>
    <row r="25" spans="1:11">
      <c r="B25" s="11">
        <f t="shared" si="1"/>
        <v>18</v>
      </c>
      <c r="C25" s="11" t="s">
        <v>44</v>
      </c>
      <c r="D25" s="11">
        <v>1</v>
      </c>
      <c r="E25" s="11" t="s">
        <v>7</v>
      </c>
      <c r="F25" s="27">
        <v>850</v>
      </c>
      <c r="G25" s="12"/>
      <c r="H25" s="12"/>
      <c r="I25" s="12">
        <f t="shared" ref="I25" si="2">D25*F25</f>
        <v>850</v>
      </c>
      <c r="J25" s="21"/>
    </row>
    <row r="26" spans="1:11">
      <c r="B26" s="11">
        <f t="shared" si="1"/>
        <v>19</v>
      </c>
      <c r="C26" s="11" t="s">
        <v>35</v>
      </c>
      <c r="D26" s="11">
        <v>1</v>
      </c>
      <c r="E26" s="11" t="s">
        <v>7</v>
      </c>
      <c r="F26" s="27">
        <v>2550</v>
      </c>
      <c r="G26" s="12"/>
      <c r="H26" s="12"/>
      <c r="I26" s="12">
        <f t="shared" ref="I26" si="3">D26*F26</f>
        <v>2550</v>
      </c>
      <c r="J26" s="21"/>
    </row>
    <row r="27" spans="1:11">
      <c r="B27" s="11">
        <f t="shared" si="1"/>
        <v>20</v>
      </c>
      <c r="C27" s="11" t="s">
        <v>36</v>
      </c>
      <c r="D27" s="11">
        <v>3</v>
      </c>
      <c r="E27" s="11" t="s">
        <v>7</v>
      </c>
      <c r="F27" s="27">
        <v>3250</v>
      </c>
      <c r="G27" s="12"/>
      <c r="H27" s="12"/>
      <c r="I27" s="12">
        <f t="shared" ref="I27:I31" si="4">D27*F27</f>
        <v>9750</v>
      </c>
      <c r="J27" s="21"/>
    </row>
    <row r="28" spans="1:11">
      <c r="B28" s="11">
        <f t="shared" si="1"/>
        <v>21</v>
      </c>
      <c r="C28" s="11" t="s">
        <v>45</v>
      </c>
      <c r="D28" s="11">
        <v>5</v>
      </c>
      <c r="E28" s="11" t="s">
        <v>7</v>
      </c>
      <c r="F28" s="27">
        <v>3950</v>
      </c>
      <c r="G28" s="12"/>
      <c r="H28" s="12"/>
      <c r="I28" s="12">
        <f>D28*F28</f>
        <v>19750</v>
      </c>
      <c r="J28" s="21"/>
    </row>
    <row r="29" spans="1:11">
      <c r="B29" s="11">
        <f t="shared" si="1"/>
        <v>22</v>
      </c>
      <c r="C29" s="11" t="s">
        <v>40</v>
      </c>
      <c r="D29" s="11">
        <v>7</v>
      </c>
      <c r="E29" s="11" t="s">
        <v>7</v>
      </c>
      <c r="F29" s="27">
        <v>1750</v>
      </c>
      <c r="G29" s="12"/>
      <c r="H29" s="12"/>
      <c r="I29" s="12">
        <f t="shared" si="4"/>
        <v>12250</v>
      </c>
      <c r="J29" s="21"/>
    </row>
    <row r="30" spans="1:11">
      <c r="B30" s="11">
        <f t="shared" si="1"/>
        <v>23</v>
      </c>
      <c r="C30" s="11" t="s">
        <v>41</v>
      </c>
      <c r="D30" s="11">
        <v>5</v>
      </c>
      <c r="E30" s="11" t="s">
        <v>7</v>
      </c>
      <c r="F30" s="27">
        <v>1950</v>
      </c>
      <c r="G30" s="12"/>
      <c r="H30" s="12"/>
      <c r="I30" s="12">
        <f t="shared" ref="I30" si="5">D30*F30</f>
        <v>9750</v>
      </c>
      <c r="J30" s="21"/>
    </row>
    <row r="31" spans="1:11">
      <c r="B31" s="11">
        <f t="shared" si="1"/>
        <v>24</v>
      </c>
      <c r="C31" s="11" t="s">
        <v>42</v>
      </c>
      <c r="D31" s="11">
        <v>8</v>
      </c>
      <c r="E31" s="11" t="s">
        <v>7</v>
      </c>
      <c r="F31" s="27">
        <v>2050</v>
      </c>
      <c r="G31" s="12"/>
      <c r="H31" s="12"/>
      <c r="I31" s="12">
        <f t="shared" si="4"/>
        <v>16400</v>
      </c>
      <c r="J31" s="21"/>
    </row>
    <row r="32" spans="1:11" s="6" customFormat="1">
      <c r="A32" s="5"/>
      <c r="B32" s="11">
        <f t="shared" si="1"/>
        <v>25</v>
      </c>
      <c r="C32" s="11" t="s">
        <v>27</v>
      </c>
      <c r="D32" s="24">
        <v>1050</v>
      </c>
      <c r="E32" s="11" t="s">
        <v>11</v>
      </c>
      <c r="F32" s="27">
        <v>43</v>
      </c>
      <c r="G32" s="12">
        <f>D32*F32</f>
        <v>45150</v>
      </c>
      <c r="H32" s="12"/>
      <c r="I32" s="12"/>
      <c r="J32" s="17"/>
    </row>
    <row r="33" spans="1:10" s="6" customFormat="1">
      <c r="A33" s="5"/>
      <c r="B33" s="11">
        <f t="shared" si="1"/>
        <v>26</v>
      </c>
      <c r="C33" s="11" t="s">
        <v>39</v>
      </c>
      <c r="D33" s="24">
        <v>185</v>
      </c>
      <c r="E33" s="11" t="s">
        <v>11</v>
      </c>
      <c r="F33" s="27">
        <v>32</v>
      </c>
      <c r="G33" s="12">
        <f>D33*F33</f>
        <v>5920</v>
      </c>
      <c r="H33" s="12"/>
      <c r="I33" s="12"/>
      <c r="J33" s="17"/>
    </row>
    <row r="34" spans="1:10">
      <c r="B34" s="11">
        <f t="shared" si="1"/>
        <v>27</v>
      </c>
      <c r="C34" s="11" t="s">
        <v>9</v>
      </c>
      <c r="D34" s="11">
        <f>+D24</f>
        <v>135</v>
      </c>
      <c r="E34" s="11" t="s">
        <v>7</v>
      </c>
      <c r="F34" s="27">
        <v>350</v>
      </c>
      <c r="G34" s="12">
        <f>D34*F34</f>
        <v>47250</v>
      </c>
      <c r="H34" s="12"/>
      <c r="I34" s="4"/>
    </row>
    <row r="35" spans="1:10">
      <c r="B35" s="11">
        <f t="shared" si="1"/>
        <v>28</v>
      </c>
      <c r="C35" s="3" t="s">
        <v>31</v>
      </c>
      <c r="D35" s="3">
        <f>+D24</f>
        <v>135</v>
      </c>
      <c r="E35" s="3" t="s">
        <v>7</v>
      </c>
      <c r="F35" s="27">
        <v>450</v>
      </c>
      <c r="G35" s="4">
        <f>D35*F35</f>
        <v>60750</v>
      </c>
      <c r="H35" s="4"/>
      <c r="I35" s="4"/>
    </row>
    <row r="36" spans="1:10" s="6" customFormat="1">
      <c r="A36" s="5"/>
      <c r="B36" s="11">
        <f t="shared" si="1"/>
        <v>29</v>
      </c>
      <c r="C36" s="11" t="s">
        <v>30</v>
      </c>
      <c r="D36" s="11">
        <v>1</v>
      </c>
      <c r="E36" s="11" t="s">
        <v>7</v>
      </c>
      <c r="F36" s="27">
        <v>720</v>
      </c>
      <c r="G36" s="12"/>
      <c r="H36" s="12"/>
      <c r="I36" s="12">
        <f t="shared" ref="I36:I39" si="6">D36*F36</f>
        <v>720</v>
      </c>
      <c r="J36" s="17"/>
    </row>
    <row r="37" spans="1:10" s="6" customFormat="1">
      <c r="A37" s="5"/>
      <c r="B37" s="11">
        <f t="shared" si="1"/>
        <v>30</v>
      </c>
      <c r="C37" s="11" t="s">
        <v>37</v>
      </c>
      <c r="D37" s="11">
        <v>29</v>
      </c>
      <c r="E37" s="11" t="s">
        <v>7</v>
      </c>
      <c r="F37" s="27">
        <v>540</v>
      </c>
      <c r="G37" s="12"/>
      <c r="H37" s="12"/>
      <c r="I37" s="12">
        <f t="shared" si="6"/>
        <v>15660</v>
      </c>
      <c r="J37" s="17"/>
    </row>
    <row r="38" spans="1:10" s="6" customFormat="1">
      <c r="A38" s="5"/>
      <c r="B38" s="11">
        <f t="shared" si="1"/>
        <v>31</v>
      </c>
      <c r="C38" s="11" t="s">
        <v>38</v>
      </c>
      <c r="D38" s="11">
        <v>29</v>
      </c>
      <c r="E38" s="11" t="s">
        <v>7</v>
      </c>
      <c r="F38" s="27">
        <v>720</v>
      </c>
      <c r="G38" s="12"/>
      <c r="H38" s="12"/>
      <c r="I38" s="12">
        <f t="shared" si="6"/>
        <v>20880</v>
      </c>
      <c r="J38" s="17"/>
    </row>
    <row r="39" spans="1:10" s="6" customFormat="1">
      <c r="A39" s="5"/>
      <c r="B39" s="11">
        <f t="shared" si="1"/>
        <v>32</v>
      </c>
      <c r="C39" s="11" t="s">
        <v>22</v>
      </c>
      <c r="D39" s="11">
        <v>1</v>
      </c>
      <c r="E39" s="11" t="s">
        <v>10</v>
      </c>
      <c r="F39" s="27">
        <v>4000</v>
      </c>
      <c r="G39" s="12"/>
      <c r="H39" s="12"/>
      <c r="I39" s="12">
        <f t="shared" si="6"/>
        <v>4000</v>
      </c>
      <c r="J39" s="17"/>
    </row>
    <row r="40" spans="1:10" s="6" customFormat="1">
      <c r="A40" s="5"/>
      <c r="B40" s="11">
        <f t="shared" si="1"/>
        <v>33</v>
      </c>
      <c r="C40" s="3" t="s">
        <v>12</v>
      </c>
      <c r="D40" s="25">
        <v>85</v>
      </c>
      <c r="E40" s="3" t="s">
        <v>13</v>
      </c>
      <c r="F40" s="27">
        <v>750</v>
      </c>
      <c r="G40" s="4">
        <f>D40*F40</f>
        <v>63750</v>
      </c>
      <c r="H40" s="4"/>
      <c r="I40" s="4"/>
      <c r="J40" s="17"/>
    </row>
    <row r="41" spans="1:10" s="6" customFormat="1">
      <c r="A41" s="5"/>
      <c r="B41" s="11">
        <f t="shared" si="1"/>
        <v>34</v>
      </c>
      <c r="C41" s="3" t="s">
        <v>34</v>
      </c>
      <c r="D41" s="25">
        <v>1</v>
      </c>
      <c r="E41" s="3" t="s">
        <v>10</v>
      </c>
      <c r="F41" s="27">
        <v>12000</v>
      </c>
      <c r="G41" s="4"/>
      <c r="H41" s="4"/>
      <c r="I41" s="4">
        <f t="shared" ref="I41:I47" si="7">D41*F41</f>
        <v>12000</v>
      </c>
      <c r="J41" s="17"/>
    </row>
    <row r="42" spans="1:10" s="6" customFormat="1">
      <c r="A42" s="5"/>
      <c r="B42" s="11">
        <f t="shared" si="1"/>
        <v>35</v>
      </c>
      <c r="C42" s="26" t="s">
        <v>28</v>
      </c>
      <c r="D42" s="3">
        <v>1</v>
      </c>
      <c r="E42" s="3" t="s">
        <v>10</v>
      </c>
      <c r="F42" s="28">
        <f>+SUM(G34:I40)*0.0448</f>
        <v>9542.848</v>
      </c>
      <c r="G42" s="4"/>
      <c r="H42" s="4"/>
      <c r="I42" s="4">
        <f t="shared" si="7"/>
        <v>9542.848</v>
      </c>
      <c r="J42" s="17"/>
    </row>
    <row r="43" spans="1:10" s="6" customFormat="1">
      <c r="A43" s="5"/>
      <c r="B43" s="11">
        <f t="shared" si="1"/>
        <v>36</v>
      </c>
      <c r="C43" s="26" t="s">
        <v>29</v>
      </c>
      <c r="D43" s="3">
        <v>1</v>
      </c>
      <c r="E43" s="3" t="s">
        <v>10</v>
      </c>
      <c r="F43" s="28">
        <f>+SUM(G34:I40)*0.035</f>
        <v>7455.35</v>
      </c>
      <c r="G43" s="4"/>
      <c r="H43" s="4"/>
      <c r="I43" s="4">
        <f t="shared" si="7"/>
        <v>7455.35</v>
      </c>
    </row>
    <row r="44" spans="1:10" s="6" customFormat="1">
      <c r="A44" s="5"/>
      <c r="B44" s="11">
        <f t="shared" si="1"/>
        <v>37</v>
      </c>
      <c r="C44" s="11" t="s">
        <v>14</v>
      </c>
      <c r="D44" s="11">
        <v>1</v>
      </c>
      <c r="E44" s="11" t="s">
        <v>10</v>
      </c>
      <c r="F44" s="27">
        <v>3000</v>
      </c>
      <c r="G44" s="12"/>
      <c r="H44" s="4"/>
      <c r="I44" s="4">
        <f t="shared" si="7"/>
        <v>3000</v>
      </c>
    </row>
    <row r="45" spans="1:10" s="6" customFormat="1">
      <c r="A45" s="5"/>
      <c r="B45" s="11">
        <f t="shared" si="1"/>
        <v>38</v>
      </c>
      <c r="C45" s="11" t="s">
        <v>23</v>
      </c>
      <c r="D45" s="11">
        <v>1</v>
      </c>
      <c r="E45" s="11" t="s">
        <v>10</v>
      </c>
      <c r="F45" s="27">
        <v>3000</v>
      </c>
      <c r="G45" s="4">
        <f>D45*F45</f>
        <v>3000</v>
      </c>
      <c r="H45" s="4"/>
      <c r="I45" s="4">
        <f t="shared" si="7"/>
        <v>3000</v>
      </c>
    </row>
    <row r="46" spans="1:10" s="6" customFormat="1">
      <c r="A46" s="5"/>
      <c r="B46" s="11">
        <f t="shared" si="1"/>
        <v>39</v>
      </c>
      <c r="C46" s="11" t="s">
        <v>26</v>
      </c>
      <c r="D46" s="11">
        <v>1</v>
      </c>
      <c r="E46" s="11" t="s">
        <v>10</v>
      </c>
      <c r="F46" s="27">
        <v>3000</v>
      </c>
      <c r="G46" s="4"/>
      <c r="H46" s="4"/>
      <c r="I46" s="12">
        <f t="shared" si="7"/>
        <v>3000</v>
      </c>
    </row>
    <row r="47" spans="1:10" s="6" customFormat="1">
      <c r="A47" s="5"/>
      <c r="B47" s="11">
        <f t="shared" si="1"/>
        <v>40</v>
      </c>
      <c r="C47" s="11" t="s">
        <v>15</v>
      </c>
      <c r="D47" s="11">
        <v>1</v>
      </c>
      <c r="E47" s="11" t="s">
        <v>10</v>
      </c>
      <c r="F47" s="27">
        <v>3000</v>
      </c>
      <c r="G47" s="3"/>
      <c r="H47" s="4"/>
      <c r="I47" s="12">
        <f t="shared" si="7"/>
        <v>3000</v>
      </c>
    </row>
    <row r="48" spans="1:10" s="6" customFormat="1">
      <c r="A48" s="5"/>
      <c r="B48" s="17"/>
      <c r="C48" s="20" t="s">
        <v>24</v>
      </c>
      <c r="D48" s="17"/>
      <c r="E48" s="17"/>
      <c r="F48" s="18"/>
      <c r="G48" s="15">
        <f>SUM(G8:G47)</f>
        <v>1448980.5</v>
      </c>
      <c r="H48" s="15">
        <f>SUM(H8:H47)</f>
        <v>0</v>
      </c>
      <c r="I48" s="15">
        <f>SUM(I8:I47)</f>
        <v>153558.198</v>
      </c>
    </row>
    <row r="49" spans="1:9" s="6" customFormat="1">
      <c r="A49" s="5"/>
      <c r="B49" s="17"/>
      <c r="C49" s="17"/>
      <c r="D49" s="17"/>
      <c r="E49" s="17"/>
      <c r="F49" s="18"/>
      <c r="H49" s="19"/>
      <c r="I49" s="18"/>
    </row>
    <row r="50" spans="1:9" s="6" customFormat="1">
      <c r="A50" s="5"/>
      <c r="H50" s="15"/>
      <c r="I50" s="15"/>
    </row>
    <row r="51" spans="1:9">
      <c r="B51" s="6"/>
      <c r="C51" s="7" t="s">
        <v>25</v>
      </c>
      <c r="D51" s="8">
        <f>SUM(G48:I48)</f>
        <v>1602538.6980000001</v>
      </c>
      <c r="E51" s="17" t="s">
        <v>16</v>
      </c>
      <c r="F51" s="6"/>
      <c r="G51" s="6"/>
      <c r="H51" s="15"/>
      <c r="I51" s="15"/>
    </row>
    <row r="52" spans="1:9">
      <c r="B52" s="6"/>
      <c r="C52" s="14"/>
      <c r="D52" s="16">
        <f>0.21*D51</f>
        <v>336533.12657999998</v>
      </c>
      <c r="E52" s="17" t="s">
        <v>17</v>
      </c>
      <c r="F52" s="6"/>
      <c r="G52" s="6"/>
      <c r="H52" s="15"/>
      <c r="I52" s="15"/>
    </row>
    <row r="53" spans="1:9" s="6" customFormat="1">
      <c r="A53" s="5"/>
      <c r="D53" s="4">
        <f>D51+D52</f>
        <v>1939071.82458</v>
      </c>
      <c r="E53" s="17" t="s">
        <v>18</v>
      </c>
      <c r="H53" s="15"/>
      <c r="I53" s="15"/>
    </row>
    <row r="54" spans="1:9">
      <c r="G54" s="10"/>
      <c r="H54" s="13"/>
    </row>
    <row r="55" spans="1:9">
      <c r="F55" s="9"/>
      <c r="G55" s="10"/>
      <c r="I55" s="10"/>
    </row>
  </sheetData>
  <mergeCells count="8">
    <mergeCell ref="B5:B7"/>
    <mergeCell ref="C5:C7"/>
    <mergeCell ref="D5:D7"/>
    <mergeCell ref="E5:E7"/>
    <mergeCell ref="F5:I5"/>
    <mergeCell ref="F6:F7"/>
    <mergeCell ref="G6:H6"/>
    <mergeCell ref="I6:I7"/>
  </mergeCells>
  <pageMargins left="0.23622047244094491" right="0.23622047244094491" top="0.74803149606299213" bottom="0.74803149606299213" header="0.31496062992125984" footer="0.31496062992125984"/>
  <pageSetup paperSize="9" scale="7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2021-10-05T14:11:48Z</cp:lastPrinted>
  <dcterms:created xsi:type="dcterms:W3CDTF">2015-11-07T13:06:05Z</dcterms:created>
  <dcterms:modified xsi:type="dcterms:W3CDTF">2021-10-05T14:13:39Z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